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Mode d'emploi" state="visible" r:id="rId4"/>
    <sheet sheetId="2" name="1. Comptes" state="visible" r:id="rId5"/>
    <sheet sheetId="3" name="2. Retraitements" state="visible" r:id="rId6"/>
    <sheet sheetId="4" name="3. EBE retraité" state="visible" r:id="rId7"/>
    <sheet sheetId="5" name="4. Valorisation" state="visible" r:id="rId8"/>
  </sheets>
  <calcPr calcId="171027" fullCalcOnLoad="1"/>
</workbook>
</file>

<file path=xl/sharedStrings.xml><?xml version="1.0" encoding="utf-8"?>
<sst xmlns="http://schemas.openxmlformats.org/spreadsheetml/2006/main" count="121" uniqueCount="105">
  <si>
    <t>Tableau de retraitement de l'EBE</t>
  </si>
  <si>
    <t/>
  </si>
  <si>
    <t>À quoi sert ce tableau</t>
  </si>
  <si>
    <t>Passer du résultat comptable — optimisé pour l'impôt — à l'EBE retraité, le seul chiffre sur lequel une entreprise se valorise et se négocie. Puis en déduire une fourchette de prix.</t>
  </si>
  <si>
    <t>Dans quel ordre remplir</t>
  </si>
  <si>
    <t>1.  Onglet « 1. Comptes » — recopiez les comptes de résultat des 3 derniers exercices.</t>
  </si>
  <si>
    <t>2.  Onglet « 2. Retraitements » — corrigez ce qui ne reflète pas l'exploitation normale.</t>
  </si>
  <si>
    <t>3.  Onglet « 3. EBE retraité » — pondérez les exercices, saisissez dette et trésorerie.</t>
  </si>
  <si>
    <t>4.  Onglet « 4. Valorisation » — choisissez vos multiples, lisez la fourchette de prix.</t>
  </si>
  <si>
    <t>Comment lire les couleurs</t>
  </si>
  <si>
    <t>CELLULE JAUNE, TEXTE BLEU  →  c'est à vous de la remplir.</t>
  </si>
  <si>
    <t>Texte noir  →  calcul automatique. N'y touchez pas, vous casseriez les formules.</t>
  </si>
  <si>
    <t>Texte vert  →  valeur reprise d'un autre onglet.</t>
  </si>
  <si>
    <t>Le fichier est pré-rempli avec un exemple chiffré</t>
  </si>
  <si>
    <t>Les valeurs présentes sont celles d'un dossier fictif, uniquement là pour montrer le format attendu et vous permettre de voir le tableau fonctionner. Remplacez-les par les vôtres.</t>
  </si>
  <si>
    <t>Avertissement</t>
  </si>
  <si>
    <t>Cet outil est un support de travail et de pédagogie. Il ne remplace ni un expert-comptable, ni un conseil en transmission. Les multiples et fourchettes proposés sont des ordres de grandeur usuels, pas des références officielles : ils varient fortement selon le secteur, la taille, la récurrence des revenus et la dépendance au dirigeant. Aucune décision d'achat ou de vente ne devrait reposer sur ce seul fichier.</t>
  </si>
  <si>
    <t>© Cession-Affaire — cession-affaire.com  ·  Sébastien Joumel &amp; Kévin Papot  ·  Usage libre.</t>
  </si>
  <si>
    <t>1.  Les comptes tels qu'ils sont</t>
  </si>
  <si>
    <t>Recopiez le compte de résultat des 3 derniers exercices. Ne prenez jamais le seul dernier : c'est celui que le vendeur a choisi.</t>
  </si>
  <si>
    <t>Poste</t>
  </si>
  <si>
    <t>N-2</t>
  </si>
  <si>
    <t>N-1</t>
  </si>
  <si>
    <t>N</t>
  </si>
  <si>
    <t>Où le trouver / remarque</t>
  </si>
  <si>
    <t>Chiffre d'affaires (HT)</t>
  </si>
  <si>
    <t>Compte de résultat, en haut</t>
  </si>
  <si>
    <t>Autres produits d'exploitation</t>
  </si>
  <si>
    <t>Subventions d'exploitation, produits divers</t>
  </si>
  <si>
    <t>Achats consommés (matières, marchandises)</t>
  </si>
  <si>
    <t>Y compris variation de stock</t>
  </si>
  <si>
    <t>Charges externes</t>
  </si>
  <si>
    <t>Loyer, énergie, assurances, honoraires, sous-traitance</t>
  </si>
  <si>
    <t>Impôts et taxes</t>
  </si>
  <si>
    <t>Hors impôt sur les bénéfices</t>
  </si>
  <si>
    <t>Charges de personnel (chargées, dirigeant inclus)</t>
  </si>
  <si>
    <t>Salaires + cotisations</t>
  </si>
  <si>
    <t>Autres charges d'exploitation</t>
  </si>
  <si>
    <t>EBE comptable</t>
  </si>
  <si>
    <t>Produits − charges d'exploitation. Avant amortissements, financier et impôt.</t>
  </si>
  <si>
    <t>EBE comptable / CA</t>
  </si>
  <si>
    <t>Premier repère, à comparer aux usages du secteur.</t>
  </si>
  <si>
    <t>2.  Ce que les comptes ne disent pas</t>
  </si>
  <si>
    <t>Un patron qui se paie peu gonfle mécaniquement l'EBE. Un cédant propriétaire de ses murs qui ne se facture pas de loyer aussi. Le retraitement remet ces réalités au prix du marché.</t>
  </si>
  <si>
    <t>Retraitement</t>
  </si>
  <si>
    <t>Pourquoi</t>
  </si>
  <si>
    <t>Rémunération du dirigeant réellement comptabilisée (chargée)</t>
  </si>
  <si>
    <t>Ce qui est dans les comptes, cotisations comprises.</t>
  </si>
  <si>
    <t>Rémunération de marché d'un dirigeant salarié équivalent</t>
  </si>
  <si>
    <t>Ce que coûterait quelqu'un pour faire le même travail que vous.</t>
  </si>
  <si>
    <t>→ Effet sur l'EBE</t>
  </si>
  <si>
    <t>Négatif si le dirigeant se sous-paie : l'EBE affiché était trop beau.</t>
  </si>
  <si>
    <t>Loyer effectivement versé (souvent à la SCI du cédant)</t>
  </si>
  <si>
    <t>Mettez 0 si le cédant occupe ses murs sans se facturer de loyer.</t>
  </si>
  <si>
    <t>Loyer de marché pour le même local</t>
  </si>
  <si>
    <t>Ce que vous paierez vraiment. Demandez une estimation locale.</t>
  </si>
  <si>
    <t>Négatif si le loyer versé est inférieur au marché.</t>
  </si>
  <si>
    <t>Charges non récurrentes à réintégrer</t>
  </si>
  <si>
    <t>Litige, sinistre, déménagement… ne se reproduira pas.</t>
  </si>
  <si>
    <t>Produits non récurrents à retirer</t>
  </si>
  <si>
    <t>Plus-value de cession, indemnité, subvention exceptionnelle.</t>
  </si>
  <si>
    <t>Dépenses personnelles passées en charges</t>
  </si>
  <si>
    <t>Véhicule, déplacements, frais privés dans la société.</t>
  </si>
  <si>
    <t>Redevances de crédit-bail à réintégrer</t>
  </si>
  <si>
    <t>Si vous voulez raisonner avant financement.</t>
  </si>
  <si>
    <t>EBE retraité</t>
  </si>
  <si>
    <t>Le seul chiffre sur lequel on négocie vraiment.</t>
  </si>
  <si>
    <t>EBE retraité / CA</t>
  </si>
  <si>
    <t>Sous 5-8 %, l'affaire finance difficilement sa propre reprise.</t>
  </si>
  <si>
    <t>3.  Pondérer les exercices, isoler la dette</t>
  </si>
  <si>
    <t>EBE retraité (repris de l'onglet 2)</t>
  </si>
  <si>
    <t>Pondération (le total doit faire 100 %)</t>
  </si>
  <si>
    <t>On pèse davantage l'exercice récent. Écartez un exercice atypique.</t>
  </si>
  <si>
    <t>Contrôle</t>
  </si>
  <si>
    <t>EBE retraité pondéré</t>
  </si>
  <si>
    <t>De la valeur d'entreprise au prix des titres</t>
  </si>
  <si>
    <t>Dettes financières (emprunts, comptes courants d'associés)</t>
  </si>
  <si>
    <t>Tout ce qui devra être remboursé. Le compte courant du cédant EST de la dette.</t>
  </si>
  <si>
    <t>Trésorerie au bilan</t>
  </si>
  <si>
    <t>Disponibilités + valeurs mobilières de placement.</t>
  </si>
  <si>
    <t>Trésorerie nécessaire à l'exploitation (à laisser dans l'affaire)</t>
  </si>
  <si>
    <t>Le fonds de roulement dont l'entreprise a besoin pour tourner.</t>
  </si>
  <si>
    <t>Trésorerie excédentaire</t>
  </si>
  <si>
    <t>Seul l'excédent vient en déduction de la dette.</t>
  </si>
  <si>
    <t>Dette nette</t>
  </si>
  <si>
    <t>C'est elle qui fait l'écart entre valeur d'entreprise et prix des parts.</t>
  </si>
  <si>
    <t>4.  La fourchette, pas le prix</t>
  </si>
  <si>
    <t>Une valorisation n'est jamais un chiffre : c'est une fourchette, et un point de départ de négociation. Le multiple traduit le risque perçu — dépendance au dirigeant, récurrence, concurrence.</t>
  </si>
  <si>
    <t>Hypothèse</t>
  </si>
  <si>
    <t>Basse</t>
  </si>
  <si>
    <t>Centrale</t>
  </si>
  <si>
    <t>Haute</t>
  </si>
  <si>
    <t>Multiple d'EBE retenu</t>
  </si>
  <si>
    <t>Ordres de grandeur usuels sur les TPE-PME : souvent 2 à 4. À adapter au secteur.</t>
  </si>
  <si>
    <t>Valeur d'entreprise</t>
  </si>
  <si>
    <t>La valeur de l'outil, indépendamment de son financement.</t>
  </si>
  <si>
    <t>− Dette nette</t>
  </si>
  <si>
    <t>Prix des titres</t>
  </si>
  <si>
    <t>Le chèque que signe le repreneur. C'est ce chiffre qu'on négocie.</t>
  </si>
  <si>
    <t>Contre-épreuve : l'approche en % du chiffre d'affaires</t>
  </si>
  <si>
    <t>Chiffre d'affaires de référence (exercice N)</t>
  </si>
  <si>
    <t>% du CA appliqué</t>
  </si>
  <si>
    <t>Usage de place, très variable selon le métier. Repère, pas méthode.</t>
  </si>
  <si>
    <t>Valeur indicative du fonds</t>
  </si>
  <si>
    <t>Comment lire les deux approches ensemble : quand la fourchette par l'EBE et celle par le % du CA se rejoignent, la valeur est plutôt fiable. Quand elles divergent fortement, ne choisissez pas la plus flatteuse — cherchez pourquoi. C'est presque toujours le signe que la rentabilité et le volume racontent deux histoires différentes.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</si>
</sst>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quot; €&quot;;(#,##0&quot; €&quot;);&quot;-&quot;"/>
    <numFmt numFmtId="165" formatCode="0.0%"/>
    <numFmt numFmtId="166" formatCode="0.0&quot;x&quot;"/>
  </numFmts>
  <fonts count="16" x14ac:knownFonts="1">
    <font>
      <color theme="1"/>
      <family val="2"/>
      <scheme val="minor"/>
      <sz val="11"/>
      <name val="Calibri"/>
    </font>
    <font>
      <b/>
      <color rgb="FFFFFFFF"/>
      <sz val="16"/>
      <name val="Arial"/>
    </font>
    <font>
      <b/>
      <color rgb="FF10243D"/>
      <sz val="11"/>
      <name val="Arial"/>
    </font>
    <font>
      <sz val="10"/>
      <name val="Arial"/>
    </font>
    <font>
      <b/>
      <color rgb="FF0000FF"/>
      <sz val="10"/>
      <name val="Arial"/>
    </font>
    <font>
      <b/>
      <color rgb="FF000000"/>
      <sz val="10"/>
      <name val="Arial"/>
    </font>
    <font>
      <b/>
      <color rgb="FF008000"/>
      <sz val="10"/>
      <name val="Arial"/>
    </font>
    <font>
      <b/>
      <color rgb="FF9E3B32"/>
      <sz val="11"/>
      <name val="Arial"/>
    </font>
    <font>
      <i/>
      <color rgb="FF33475B"/>
      <sz val="9"/>
      <name val="Arial"/>
    </font>
    <font>
      <b/>
      <color rgb="FFFFFFFF"/>
      <sz val="11"/>
      <name val="Arial"/>
    </font>
    <font>
      <b/>
      <color rgb="FFFFFFFF"/>
      <sz val="10"/>
      <name val="Arial"/>
    </font>
    <font>
      <color rgb="FF0000FF"/>
      <sz val="10"/>
      <name val="Arial"/>
    </font>
    <font>
      <b/>
      <sz val="10"/>
      <name val="Arial"/>
    </font>
    <font>
      <b/>
      <color rgb="FF10243D"/>
      <sz val="12"/>
      <name val="Arial"/>
    </font>
    <font>
      <b/>
      <color rgb="FF10243D"/>
      <sz val="9"/>
      <name val="Arial"/>
    </font>
    <font>
      <b/>
      <color rgb="FFFFFFFF"/>
      <sz val="12"/>
      <name val="Arial"/>
    </font>
  </fonts>
  <fills count="6">
    <fill>
      <patternFill patternType="none"/>
    </fill>
    <fill>
      <patternFill patternType="gray125"/>
    </fill>
    <fill>
      <patternFill patternType="solid">
        <fgColor rgb="FF10243D"/>
      </patternFill>
    </fill>
    <fill>
      <patternFill patternType="solid">
        <fgColor rgb="FFFFF9D6"/>
      </patternFill>
    </fill>
    <fill>
      <patternFill patternType="solid">
        <fgColor rgb="FFB8933D"/>
      </patternFill>
    </fill>
    <fill>
      <patternFill patternType="solid">
        <fgColor rgb="FFF7F5F0"/>
      </patternFill>
    </fill>
  </fills>
  <borders count="3">
    <border>
      <left/>
      <right/>
      <top/>
      <bottom/>
      <diagonal/>
    </border>
    <border>
      <left/>
      <right/>
      <top style="medium">
        <color rgb="FFB8933D"/>
      </top>
      <bottom/>
      <diagonal/>
    </border>
    <border>
      <left style="thin">
        <color rgb="FFE3DED2"/>
      </left>
      <right style="thin">
        <color rgb="FFE3DED2"/>
      </right>
      <top style="thin">
        <color rgb="FFE3DED2"/>
      </top>
      <bottom style="thin">
        <color rgb="FFE3DED2"/>
      </bottom>
      <diagonal/>
    </border>
  </borders>
  <cellStyleXfs count="1">
    <xf numFmtId="0" fontId="0" fillId="0" borderId="0"/>
  </cellStyleXfs>
  <cellXfs count="30">
    <xf numFmtId="0" fontId="0" fillId="0" borderId="0" xfId="0"/>
    <xf numFmtId="0" fontId="1" fillId="2" borderId="0" xfId="0" applyFont="1" applyFill="1" applyAlignment="1">
      <alignment vertical="center" indent="1"/>
    </xf>
    <xf numFmtId="0" fontId="0" fillId="0" borderId="0" xfId="0" applyAlignment="1">
      <alignment vertical="top" wrapText="1"/>
    </xf>
    <xf numFmtId="0" fontId="2" fillId="0" borderId="1" xfId="0" applyFont="1" applyBorder="1" applyAlignment="1">
      <alignment vertical="top" wrapText="1"/>
    </xf>
    <xf numFmtId="0" fontId="3" fillId="0" borderId="0" xfId="0" applyFont="1" applyAlignment="1">
      <alignment vertical="top" wrapText="1"/>
    </xf>
    <xf numFmtId="0" fontId="4" fillId="3" borderId="0" xfId="0" applyFont="1" applyFill="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top" wrapText="1"/>
    </xf>
    <xf numFmtId="0" fontId="8" fillId="0" borderId="0" xfId="0" applyFont="1" applyAlignment="1">
      <alignment vertical="top" wrapText="1"/>
    </xf>
    <xf numFmtId="0" fontId="9" fillId="2" borderId="0" xfId="0" applyFont="1" applyFill="1" applyAlignment="1">
      <alignment vertical="center" indent="1"/>
    </xf>
    <xf numFmtId="0" fontId="8" fillId="0" borderId="0" xfId="0" applyFont="1"/>
    <xf numFmtId="0" fontId="10" fillId="4" borderId="0" xfId="0" applyFont="1" applyFill="1" applyAlignment="1">
      <alignment horizontal="left" indent="1"/>
    </xf>
    <xf numFmtId="0" fontId="10" fillId="4" borderId="0" xfId="0" applyFont="1" applyFill="1" applyAlignment="1">
      <alignment horizontal="center"/>
    </xf>
    <xf numFmtId="0" fontId="3" fillId="0" borderId="0" xfId="0" applyFont="1"/>
    <xf numFmtId="164" fontId="11" fillId="3" borderId="2" xfId="0" applyNumberFormat="1" applyFont="1" applyFill="1" applyBorder="1"/>
    <xf numFmtId="0" fontId="2" fillId="0" borderId="0" xfId="0" applyFont="1"/>
    <xf numFmtId="164" fontId="5" fillId="5" borderId="2" xfId="0" applyNumberFormat="1" applyFont="1" applyFill="1" applyBorder="1"/>
    <xf numFmtId="165" fontId="3" fillId="0" borderId="0" xfId="0" applyNumberFormat="1" applyFont="1"/>
    <xf numFmtId="0" fontId="12" fillId="0" borderId="0" xfId="0" applyFont="1"/>
    <xf numFmtId="0" fontId="13" fillId="0" borderId="0" xfId="0" applyFont="1"/>
    <xf numFmtId="164" fontId="13" fillId="4" borderId="2" xfId="0" applyNumberFormat="1" applyFont="1" applyFill="1" applyBorder="1"/>
    <xf numFmtId="0" fontId="14" fillId="0" borderId="0" xfId="0" applyFont="1"/>
    <xf numFmtId="164" fontId="6" fillId="0" borderId="2" xfId="0" applyNumberFormat="1" applyFont="1" applyBorder="1"/>
    <xf numFmtId="165" fontId="11" fillId="3" borderId="2" xfId="0" applyNumberFormat="1" applyFont="1" applyFill="1" applyBorder="1"/>
    <xf numFmtId="0" fontId="2" fillId="0" borderId="1" xfId="0" applyFont="1" applyBorder="1"/>
    <xf numFmtId="166" fontId="11" fillId="3" borderId="2" xfId="0" applyNumberFormat="1" applyFont="1" applyFill="1" applyBorder="1"/>
    <xf numFmtId="0" fontId="15" fillId="2" borderId="0" xfId="0" applyFont="1" applyFill="1"/>
    <xf numFmtId="164" fontId="15" fillId="2" borderId="2" xfId="0" applyNumberFormat="1" applyFont="1" applyFill="1" applyBorder="1"/>
    <xf numFmtId="0" fontId="3" fillId="5"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6"/>
  <sheetViews>
    <sheetView workbookViewId="0" showGridLines="0"/>
  </sheetViews>
  <sheetFormatPr defaultRowHeight="15" outlineLevelRow="0" outlineLevelCol="0" x14ac:dyDescent="55"/>
  <cols>
    <col min="1" max="1" width="2" customWidth="1"/>
    <col min="2" max="2" width="104" customWidth="1"/>
  </cols>
  <sheetData>
    <row r="2" spans="2:2" x14ac:dyDescent="0.25">
      <c r="B2" s="1" t="s">
        <v>0</v>
      </c>
    </row>
    <row r="3" spans="2:2" x14ac:dyDescent="0.25">
      <c r="B3" s="1"/>
    </row>
    <row r="5" spans="2:2" x14ac:dyDescent="0.25">
      <c r="B5" s="2" t="s">
        <v>1</v>
      </c>
    </row>
    <row r="6" ht="22" customHeight="1" spans="2:2" x14ac:dyDescent="0.25">
      <c r="B6" s="3" t="s">
        <v>2</v>
      </c>
    </row>
    <row r="7" ht="30" customHeight="1" spans="2:2" x14ac:dyDescent="0.25">
      <c r="B7" s="4" t="s">
        <v>3</v>
      </c>
    </row>
    <row r="8" spans="2:2" x14ac:dyDescent="0.25">
      <c r="B8" s="2" t="s">
        <v>1</v>
      </c>
    </row>
    <row r="9" ht="22" customHeight="1" spans="2:2" x14ac:dyDescent="0.25">
      <c r="B9" s="3" t="s">
        <v>4</v>
      </c>
    </row>
    <row r="10" ht="15" customHeight="1" spans="2:2" x14ac:dyDescent="0.25">
      <c r="B10" s="4" t="s">
        <v>5</v>
      </c>
    </row>
    <row r="11" ht="15" customHeight="1" spans="2:2" x14ac:dyDescent="0.25">
      <c r="B11" s="4" t="s">
        <v>6</v>
      </c>
    </row>
    <row r="12" ht="15" customHeight="1" spans="2:2" x14ac:dyDescent="0.25">
      <c r="B12" s="4" t="s">
        <v>7</v>
      </c>
    </row>
    <row r="13" ht="15" customHeight="1" spans="2:2" x14ac:dyDescent="0.25">
      <c r="B13" s="4" t="s">
        <v>8</v>
      </c>
    </row>
    <row r="14" spans="2:2" x14ac:dyDescent="0.25">
      <c r="B14" s="2" t="s">
        <v>1</v>
      </c>
    </row>
    <row r="15" ht="22" customHeight="1" spans="2:2" x14ac:dyDescent="0.25">
      <c r="B15" s="3" t="s">
        <v>9</v>
      </c>
    </row>
    <row r="16" spans="2:2" x14ac:dyDescent="0.25">
      <c r="B16" s="5" t="s">
        <v>10</v>
      </c>
    </row>
    <row r="17" spans="2:2" x14ac:dyDescent="0.25">
      <c r="B17" s="6" t="s">
        <v>11</v>
      </c>
    </row>
    <row r="18" spans="2:2" x14ac:dyDescent="0.25">
      <c r="B18" s="7" t="s">
        <v>12</v>
      </c>
    </row>
    <row r="19" spans="2:2" x14ac:dyDescent="0.25">
      <c r="B19" s="2" t="s">
        <v>1</v>
      </c>
    </row>
    <row r="20" ht="22" customHeight="1" spans="2:2" x14ac:dyDescent="0.25">
      <c r="B20" s="3" t="s">
        <v>13</v>
      </c>
    </row>
    <row r="21" ht="30" customHeight="1" spans="2:2" x14ac:dyDescent="0.25">
      <c r="B21" s="4" t="s">
        <v>14</v>
      </c>
    </row>
    <row r="22" spans="2:2" x14ac:dyDescent="0.25">
      <c r="B22" s="2" t="s">
        <v>1</v>
      </c>
    </row>
    <row r="23" ht="22" customHeight="1" spans="2:2" x14ac:dyDescent="0.25">
      <c r="B23" s="8" t="s">
        <v>15</v>
      </c>
    </row>
    <row r="24" ht="60" customHeight="1" spans="2:2" x14ac:dyDescent="0.25">
      <c r="B24" s="4" t="s">
        <v>16</v>
      </c>
    </row>
    <row r="25" spans="2:2" x14ac:dyDescent="0.25">
      <c r="B25" s="2" t="s">
        <v>1</v>
      </c>
    </row>
    <row r="26" spans="2:2" x14ac:dyDescent="0.25">
      <c r="B26" s="9" t="s">
        <v>17</v>
      </c>
    </row>
  </sheetData>
  <mergeCells count="1">
    <mergeCell ref="B2:B3"/>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workbookViewId="0" showGridLines="0"/>
  </sheetViews>
  <sheetFormatPr defaultRowHeight="15" outlineLevelRow="0" outlineLevelCol="0" x14ac:dyDescent="55"/>
  <cols>
    <col min="1" max="1" width="2" customWidth="1"/>
    <col min="2" max="2" width="52" customWidth="1"/>
    <col min="3" max="5" width="16" customWidth="1"/>
    <col min="6" max="6" width="48" customWidth="1"/>
  </cols>
  <sheetData>
    <row r="2" ht="24" customHeight="1" spans="2:6" x14ac:dyDescent="0.25">
      <c r="B2" s="10" t="s">
        <v>18</v>
      </c>
      <c r="C2" s="10"/>
      <c r="D2" s="10"/>
      <c r="E2" s="10"/>
      <c r="F2" s="10"/>
    </row>
    <row r="4" spans="2:6" x14ac:dyDescent="0.25">
      <c r="B4" s="11" t="s">
        <v>19</v>
      </c>
      <c r="C4" s="11"/>
      <c r="D4" s="11"/>
      <c r="E4" s="11"/>
      <c r="F4" s="11"/>
    </row>
    <row r="6" spans="2:6" x14ac:dyDescent="0.25">
      <c r="B6" s="12" t="s">
        <v>20</v>
      </c>
      <c r="C6" s="13" t="s">
        <v>21</v>
      </c>
      <c r="D6" s="13" t="s">
        <v>22</v>
      </c>
      <c r="E6" s="13" t="s">
        <v>23</v>
      </c>
      <c r="F6" s="13" t="s">
        <v>24</v>
      </c>
    </row>
    <row r="7" spans="2:6" x14ac:dyDescent="0.25">
      <c r="B7" s="14" t="s">
        <v>25</v>
      </c>
      <c r="C7" s="15">
        <v>620000</v>
      </c>
      <c r="D7" s="15">
        <v>655000</v>
      </c>
      <c r="E7" s="15">
        <v>690000</v>
      </c>
      <c r="F7" s="11" t="s">
        <v>26</v>
      </c>
    </row>
    <row r="8" spans="2:6" x14ac:dyDescent="0.25">
      <c r="B8" s="14" t="s">
        <v>27</v>
      </c>
      <c r="C8" s="15">
        <v>4000</v>
      </c>
      <c r="D8" s="15">
        <v>3000</v>
      </c>
      <c r="E8" s="15">
        <v>5000</v>
      </c>
      <c r="F8" s="11" t="s">
        <v>28</v>
      </c>
    </row>
    <row r="9" spans="2:6" x14ac:dyDescent="0.25">
      <c r="B9" s="14" t="s">
        <v>29</v>
      </c>
      <c r="C9" s="15">
        <v>186000</v>
      </c>
      <c r="D9" s="15">
        <v>191000</v>
      </c>
      <c r="E9" s="15">
        <v>200000</v>
      </c>
      <c r="F9" s="11" t="s">
        <v>30</v>
      </c>
    </row>
    <row r="10" spans="2:6" x14ac:dyDescent="0.25">
      <c r="B10" s="14" t="s">
        <v>31</v>
      </c>
      <c r="C10" s="15">
        <v>128000</v>
      </c>
      <c r="D10" s="15">
        <v>133000</v>
      </c>
      <c r="E10" s="15">
        <v>139000</v>
      </c>
      <c r="F10" s="11" t="s">
        <v>32</v>
      </c>
    </row>
    <row r="11" spans="2:6" x14ac:dyDescent="0.25">
      <c r="B11" s="14" t="s">
        <v>33</v>
      </c>
      <c r="C11" s="15">
        <v>9000</v>
      </c>
      <c r="D11" s="15">
        <v>9500</v>
      </c>
      <c r="E11" s="15">
        <v>10000</v>
      </c>
      <c r="F11" s="11" t="s">
        <v>34</v>
      </c>
    </row>
    <row r="12" spans="2:6" x14ac:dyDescent="0.25">
      <c r="B12" s="14" t="s">
        <v>35</v>
      </c>
      <c r="C12" s="15">
        <v>232000</v>
      </c>
      <c r="D12" s="15">
        <v>241000</v>
      </c>
      <c r="E12" s="15">
        <v>253000</v>
      </c>
      <c r="F12" s="11" t="s">
        <v>36</v>
      </c>
    </row>
    <row r="13" spans="2:6" x14ac:dyDescent="0.25">
      <c r="B13" s="14" t="s">
        <v>37</v>
      </c>
      <c r="C13" s="15">
        <v>6000</v>
      </c>
      <c r="D13" s="15">
        <v>5500</v>
      </c>
      <c r="E13" s="15">
        <v>7000</v>
      </c>
      <c r="F13" s="11" t="s">
        <v>1</v>
      </c>
    </row>
    <row r="15" spans="2:6" x14ac:dyDescent="0.25">
      <c r="B15" s="16" t="s">
        <v>38</v>
      </c>
      <c r="C15" s="17">
        <f>C7+C8-C9-C10-C11-C12-C13</f>
      </c>
      <c r="D15" s="17">
        <f>D7+D8-D9-D10-D11-D12-D13</f>
      </c>
      <c r="E15" s="17">
        <f>E7+E8-E9-E10-E11-E12-E13</f>
      </c>
      <c r="F15" s="11" t="s">
        <v>39</v>
      </c>
    </row>
    <row r="16" spans="2:6" x14ac:dyDescent="0.25">
      <c r="B16" s="14" t="s">
        <v>40</v>
      </c>
      <c r="C16" s="18">
        <f>IFERROR(C15/C7,0)</f>
      </c>
      <c r="D16" s="18">
        <f>IFERROR(D15/D7,0)</f>
      </c>
      <c r="E16" s="18">
        <f>IFERROR(E15/E7,0)</f>
      </c>
      <c r="F16" s="11" t="s">
        <v>41</v>
      </c>
    </row>
  </sheetData>
  <mergeCells count="2">
    <mergeCell ref="B2:F2"/>
    <mergeCell ref="B4:F4"/>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howGridLines="0"/>
  </sheetViews>
  <sheetFormatPr defaultRowHeight="15" outlineLevelRow="0" outlineLevelCol="0" x14ac:dyDescent="55"/>
  <cols>
    <col min="1" max="1" width="2" customWidth="1"/>
    <col min="2" max="2" width="52" customWidth="1"/>
    <col min="3" max="5" width="16" customWidth="1"/>
    <col min="6" max="6" width="62" customWidth="1"/>
  </cols>
  <sheetData>
    <row r="2" ht="24" customHeight="1" spans="2:6" x14ac:dyDescent="0.25">
      <c r="B2" s="10" t="s">
        <v>42</v>
      </c>
      <c r="C2" s="10"/>
      <c r="D2" s="10"/>
      <c r="E2" s="10"/>
      <c r="F2" s="10"/>
    </row>
    <row r="4" spans="2:6" x14ac:dyDescent="0.25">
      <c r="B4" s="11" t="s">
        <v>43</v>
      </c>
      <c r="C4" s="11"/>
      <c r="D4" s="11"/>
      <c r="E4" s="11"/>
      <c r="F4" s="11"/>
    </row>
    <row r="6" spans="2:6" x14ac:dyDescent="0.25">
      <c r="B6" s="12" t="s">
        <v>44</v>
      </c>
      <c r="C6" s="13" t="s">
        <v>21</v>
      </c>
      <c r="D6" s="13" t="s">
        <v>22</v>
      </c>
      <c r="E6" s="13" t="s">
        <v>23</v>
      </c>
      <c r="F6" s="13" t="s">
        <v>45</v>
      </c>
    </row>
    <row r="7" spans="2:6" x14ac:dyDescent="0.25">
      <c r="B7" s="14" t="s">
        <v>46</v>
      </c>
      <c r="C7" s="15">
        <v>48000</v>
      </c>
      <c r="D7" s="15">
        <v>48000</v>
      </c>
      <c r="E7" s="15">
        <v>52000</v>
      </c>
      <c r="F7" s="11" t="s">
        <v>47</v>
      </c>
    </row>
    <row r="8" spans="2:6" x14ac:dyDescent="0.25">
      <c r="B8" s="14" t="s">
        <v>48</v>
      </c>
      <c r="C8" s="15">
        <v>75000</v>
      </c>
      <c r="D8" s="15">
        <v>75000</v>
      </c>
      <c r="E8" s="15">
        <v>78000</v>
      </c>
      <c r="F8" s="11" t="s">
        <v>49</v>
      </c>
    </row>
    <row r="9" spans="2:6" x14ac:dyDescent="0.25">
      <c r="B9" s="19" t="s">
        <v>50</v>
      </c>
      <c r="C9" s="17">
        <f>C7-C8</f>
      </c>
      <c r="D9" s="17">
        <f>D7-D8</f>
      </c>
      <c r="E9" s="17">
        <f>E7-E8</f>
      </c>
      <c r="F9" s="11" t="s">
        <v>51</v>
      </c>
    </row>
    <row r="11" spans="2:6" x14ac:dyDescent="0.25">
      <c r="B11" s="14" t="s">
        <v>52</v>
      </c>
      <c r="C11" s="15">
        <v>18000</v>
      </c>
      <c r="D11" s="15">
        <v>18000</v>
      </c>
      <c r="E11" s="15">
        <v>18000</v>
      </c>
      <c r="F11" s="11" t="s">
        <v>53</v>
      </c>
    </row>
    <row r="12" spans="2:6" x14ac:dyDescent="0.25">
      <c r="B12" s="14" t="s">
        <v>54</v>
      </c>
      <c r="C12" s="15">
        <v>26000</v>
      </c>
      <c r="D12" s="15">
        <v>26000</v>
      </c>
      <c r="E12" s="15">
        <v>27000</v>
      </c>
      <c r="F12" s="11" t="s">
        <v>55</v>
      </c>
    </row>
    <row r="13" spans="2:6" x14ac:dyDescent="0.25">
      <c r="B13" s="19" t="s">
        <v>50</v>
      </c>
      <c r="C13" s="17">
        <f>C11-C12</f>
      </c>
      <c r="D13" s="17">
        <f>D11-D12</f>
      </c>
      <c r="E13" s="17">
        <f>E11-E12</f>
      </c>
      <c r="F13" s="11" t="s">
        <v>56</v>
      </c>
    </row>
    <row r="15" spans="2:6" x14ac:dyDescent="0.25">
      <c r="B15" s="14" t="s">
        <v>57</v>
      </c>
      <c r="C15" s="15">
        <v>0</v>
      </c>
      <c r="D15" s="15">
        <v>12000</v>
      </c>
      <c r="E15" s="15">
        <v>0</v>
      </c>
      <c r="F15" s="11" t="s">
        <v>58</v>
      </c>
    </row>
    <row r="16" spans="2:6" x14ac:dyDescent="0.25">
      <c r="B16" s="14" t="s">
        <v>59</v>
      </c>
      <c r="C16" s="15">
        <v>0</v>
      </c>
      <c r="D16" s="15">
        <v>0</v>
      </c>
      <c r="E16" s="15">
        <v>9000</v>
      </c>
      <c r="F16" s="11" t="s">
        <v>60</v>
      </c>
    </row>
    <row r="17" spans="2:6" x14ac:dyDescent="0.25">
      <c r="B17" s="14" t="s">
        <v>61</v>
      </c>
      <c r="C17" s="15">
        <v>6000</v>
      </c>
      <c r="D17" s="15">
        <v>6500</v>
      </c>
      <c r="E17" s="15">
        <v>7000</v>
      </c>
      <c r="F17" s="11" t="s">
        <v>62</v>
      </c>
    </row>
    <row r="18" spans="2:6" x14ac:dyDescent="0.25">
      <c r="B18" s="14" t="s">
        <v>63</v>
      </c>
      <c r="C18" s="15">
        <v>0</v>
      </c>
      <c r="D18" s="15">
        <v>0</v>
      </c>
      <c r="E18" s="15">
        <v>0</v>
      </c>
      <c r="F18" s="11" t="s">
        <v>64</v>
      </c>
    </row>
    <row r="20" spans="2:6" x14ac:dyDescent="0.25">
      <c r="B20" s="20" t="s">
        <v>65</v>
      </c>
      <c r="C20" s="21">
        <f>'1. Comptes'!C15+C9+C13+C15-C16+C17+C18</f>
      </c>
      <c r="D20" s="21">
        <f>'1. Comptes'!D15+D9+D13+D15-D16+D17+D18</f>
      </c>
      <c r="E20" s="21">
        <f>'1. Comptes'!E15+E9+E13+E15-E16+E17+E18</f>
      </c>
      <c r="F20" s="22" t="s">
        <v>66</v>
      </c>
    </row>
    <row r="21" spans="2:6" x14ac:dyDescent="0.25">
      <c r="B21" s="14" t="s">
        <v>67</v>
      </c>
      <c r="C21" s="18">
        <f>IFERROR(C20/'1. Comptes'!C7,0)</f>
      </c>
      <c r="D21" s="18">
        <f>IFERROR(D20/'1. Comptes'!D7,0)</f>
      </c>
      <c r="E21" s="18">
        <f>IFERROR(E20/'1. Comptes'!E7,0)</f>
      </c>
      <c r="F21" s="11" t="s">
        <v>68</v>
      </c>
    </row>
  </sheetData>
  <mergeCells count="2">
    <mergeCell ref="B2:F2"/>
    <mergeCell ref="B4:F4"/>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workbookViewId="0" showGridLines="0"/>
  </sheetViews>
  <sheetFormatPr defaultRowHeight="15" outlineLevelRow="0" outlineLevelCol="0" x14ac:dyDescent="55"/>
  <cols>
    <col min="1" max="1" width="2" customWidth="1"/>
    <col min="2" max="2" width="52" customWidth="1"/>
    <col min="3" max="5" width="16" customWidth="1"/>
    <col min="6" max="6" width="58" customWidth="1"/>
  </cols>
  <sheetData>
    <row r="2" ht="24" customHeight="1" spans="2:6" x14ac:dyDescent="0.25">
      <c r="B2" s="10" t="s">
        <v>69</v>
      </c>
      <c r="C2" s="10"/>
      <c r="D2" s="10"/>
      <c r="E2" s="10"/>
      <c r="F2" s="10"/>
    </row>
    <row r="5" spans="2:6" x14ac:dyDescent="0.25">
      <c r="B5" s="12" t="s">
        <v>1</v>
      </c>
      <c r="C5" s="13" t="s">
        <v>21</v>
      </c>
      <c r="D5" s="13" t="s">
        <v>22</v>
      </c>
      <c r="E5" s="13" t="s">
        <v>23</v>
      </c>
      <c r="F5" s="13" t="s">
        <v>1</v>
      </c>
    </row>
    <row r="6" spans="2:5" x14ac:dyDescent="0.25">
      <c r="B6" s="14" t="s">
        <v>70</v>
      </c>
      <c r="C6" s="23">
        <f>'2. Retraitements'!C20</f>
      </c>
      <c r="D6" s="23">
        <f>'2. Retraitements'!D20</f>
      </c>
      <c r="E6" s="23">
        <f>'2. Retraitements'!E20</f>
      </c>
    </row>
    <row r="7" spans="2:6" x14ac:dyDescent="0.25">
      <c r="B7" s="14" t="s">
        <v>71</v>
      </c>
      <c r="C7" s="24">
        <v>0.2</v>
      </c>
      <c r="D7" s="24">
        <v>0.3</v>
      </c>
      <c r="E7" s="24">
        <v>0.5</v>
      </c>
      <c r="F7" s="11" t="s">
        <v>72</v>
      </c>
    </row>
    <row r="8" spans="2:3" x14ac:dyDescent="0.25">
      <c r="B8" s="14" t="s">
        <v>73</v>
      </c>
      <c r="C8" s="19">
        <f>IF(ABS(SUM(C7:E7)-1)&lt;0.001,"OK","ATTENTION : le total n'est pas 100 %")</f>
      </c>
    </row>
    <row r="10" spans="2:3" x14ac:dyDescent="0.25">
      <c r="B10" s="20" t="s">
        <v>74</v>
      </c>
      <c r="C10" s="21">
        <f>SUMPRODUCT(C6:E6,C7:E7)</f>
      </c>
    </row>
    <row r="12" spans="2:6" x14ac:dyDescent="0.25">
      <c r="B12" s="25" t="s">
        <v>75</v>
      </c>
      <c r="C12" s="25"/>
      <c r="D12" s="25"/>
      <c r="E12" s="25"/>
      <c r="F12" s="25"/>
    </row>
    <row r="14" spans="2:6" x14ac:dyDescent="0.25">
      <c r="B14" s="14" t="s">
        <v>76</v>
      </c>
      <c r="C14" s="15">
        <v>145000</v>
      </c>
      <c r="F14" s="11" t="s">
        <v>77</v>
      </c>
    </row>
    <row r="15" spans="2:6" x14ac:dyDescent="0.25">
      <c r="B15" s="14" t="s">
        <v>78</v>
      </c>
      <c r="C15" s="15">
        <v>92000</v>
      </c>
      <c r="F15" s="11" t="s">
        <v>79</v>
      </c>
    </row>
    <row r="16" spans="2:6" x14ac:dyDescent="0.25">
      <c r="B16" s="14" t="s">
        <v>80</v>
      </c>
      <c r="C16" s="15">
        <v>45000</v>
      </c>
      <c r="F16" s="11" t="s">
        <v>81</v>
      </c>
    </row>
    <row r="17" spans="2:6" x14ac:dyDescent="0.25">
      <c r="B17" s="19" t="s">
        <v>82</v>
      </c>
      <c r="C17" s="17">
        <f>MAX(0,C15-C16)</f>
      </c>
      <c r="F17" s="11" t="s">
        <v>83</v>
      </c>
    </row>
    <row r="18" spans="2:6" x14ac:dyDescent="0.25">
      <c r="B18" s="16" t="s">
        <v>84</v>
      </c>
      <c r="C18" s="17">
        <f>C14-C17</f>
      </c>
      <c r="F18" s="11" t="s">
        <v>85</v>
      </c>
    </row>
  </sheetData>
  <mergeCells count="2">
    <mergeCell ref="B2:F2"/>
    <mergeCell ref="B12:F1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howGridLines="0"/>
  </sheetViews>
  <sheetFormatPr defaultRowHeight="15" outlineLevelRow="0" outlineLevelCol="0" x14ac:dyDescent="55"/>
  <cols>
    <col min="1" max="1" width="2" customWidth="1"/>
    <col min="2" max="2" width="46" customWidth="1"/>
    <col min="3" max="5" width="17" customWidth="1"/>
    <col min="6" max="6" width="56" customWidth="1"/>
  </cols>
  <sheetData>
    <row r="2" ht="24" customHeight="1" spans="2:6" x14ac:dyDescent="0.25">
      <c r="B2" s="10" t="s">
        <v>86</v>
      </c>
      <c r="C2" s="10"/>
      <c r="D2" s="10"/>
      <c r="E2" s="10"/>
      <c r="F2" s="10"/>
    </row>
    <row r="4" spans="2:6" x14ac:dyDescent="0.25">
      <c r="B4" s="11" t="s">
        <v>87</v>
      </c>
      <c r="C4" s="11"/>
      <c r="D4" s="11"/>
      <c r="E4" s="11"/>
      <c r="F4" s="11"/>
    </row>
    <row r="6" spans="2:3" x14ac:dyDescent="0.25">
      <c r="B6" s="19" t="s">
        <v>74</v>
      </c>
      <c r="C6" s="23">
        <f>'3. EBE retraité'!$C$10</f>
      </c>
    </row>
    <row r="8" spans="2:5" x14ac:dyDescent="0.25">
      <c r="B8" s="12" t="s">
        <v>88</v>
      </c>
      <c r="C8" s="13" t="s">
        <v>89</v>
      </c>
      <c r="D8" s="13" t="s">
        <v>90</v>
      </c>
      <c r="E8" s="13" t="s">
        <v>91</v>
      </c>
    </row>
    <row r="9" spans="2:6" x14ac:dyDescent="0.25">
      <c r="B9" s="14" t="s">
        <v>92</v>
      </c>
      <c r="C9" s="26">
        <v>2.5</v>
      </c>
      <c r="D9" s="26">
        <v>3.2</v>
      </c>
      <c r="E9" s="26">
        <v>4</v>
      </c>
      <c r="F9" s="11" t="s">
        <v>93</v>
      </c>
    </row>
    <row r="10" spans="2:6" x14ac:dyDescent="0.25">
      <c r="B10" s="19" t="s">
        <v>94</v>
      </c>
      <c r="C10" s="17">
        <f>$C$6*C9</f>
      </c>
      <c r="D10" s="17">
        <f>$C$6*D9</f>
      </c>
      <c r="E10" s="17">
        <f>$C$6*E9</f>
      </c>
      <c r="F10" s="11" t="s">
        <v>95</v>
      </c>
    </row>
    <row r="11" spans="2:5" x14ac:dyDescent="0.25">
      <c r="B11" s="14" t="s">
        <v>96</v>
      </c>
      <c r="C11" s="23">
        <f>-'3. EBE retraité'!$C$18</f>
      </c>
      <c r="D11" s="23">
        <f>-'3. EBE retraité'!$C$18</f>
      </c>
      <c r="E11" s="23">
        <f>-'3. EBE retraité'!$C$18</f>
      </c>
    </row>
    <row r="12" spans="2:6" x14ac:dyDescent="0.25">
      <c r="B12" s="27" t="s">
        <v>97</v>
      </c>
      <c r="C12" s="28">
        <f>C10+C11</f>
      </c>
      <c r="D12" s="28">
        <f>D10+D11</f>
      </c>
      <c r="E12" s="28">
        <f>E10+E11</f>
      </c>
      <c r="F12" s="22" t="s">
        <v>98</v>
      </c>
    </row>
    <row r="14" spans="2:6" x14ac:dyDescent="0.25">
      <c r="B14" s="25" t="s">
        <v>99</v>
      </c>
      <c r="C14" s="25"/>
      <c r="D14" s="25"/>
      <c r="E14" s="25"/>
      <c r="F14" s="25"/>
    </row>
    <row r="15" spans="2:3" x14ac:dyDescent="0.25">
      <c r="B15" s="14" t="s">
        <v>100</v>
      </c>
      <c r="C15" s="23">
        <f>'1. Comptes'!E7</f>
      </c>
    </row>
    <row r="16" spans="2:6" x14ac:dyDescent="0.25">
      <c r="B16" s="14" t="s">
        <v>101</v>
      </c>
      <c r="C16" s="24">
        <v>0.4</v>
      </c>
      <c r="D16" s="24">
        <v>0.55</v>
      </c>
      <c r="E16" s="24">
        <v>0.7</v>
      </c>
      <c r="F16" s="11" t="s">
        <v>102</v>
      </c>
    </row>
    <row r="17" spans="2:5" x14ac:dyDescent="0.25">
      <c r="B17" s="19" t="s">
        <v>103</v>
      </c>
      <c r="C17" s="17">
        <f>$C$15*C16</f>
      </c>
      <c r="D17" s="17">
        <f>$C$15*D16</f>
      </c>
      <c r="E17" s="17">
        <f>$C$15*E16</f>
      </c>
    </row>
    <row r="19" spans="2:6" x14ac:dyDescent="0.25">
      <c r="B19" s="29" t="s">
        <v>104</v>
      </c>
      <c r="C19" s="29"/>
      <c r="D19" s="29"/>
      <c r="E19" s="29"/>
      <c r="F19" s="29"/>
    </row>
    <row r="20" spans="2:6" x14ac:dyDescent="0.25">
      <c r="B20" s="29"/>
      <c r="C20" s="29"/>
      <c r="D20" s="29"/>
      <c r="E20" s="29"/>
      <c r="F20" s="29"/>
    </row>
    <row r="21" spans="2:6" x14ac:dyDescent="0.25">
      <c r="B21" s="29"/>
      <c r="C21" s="29"/>
      <c r="D21" s="29"/>
      <c r="E21" s="29"/>
      <c r="F21" s="29"/>
    </row>
  </sheetData>
  <mergeCells count="4">
    <mergeCell ref="B2:F2"/>
    <mergeCell ref="B4:F4"/>
    <mergeCell ref="B14:F14"/>
    <mergeCell ref="B19:F2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Mode d'emploi</vt:lpstr>
      <vt:lpstr>1. Comptes</vt:lpstr>
      <vt:lpstr>2. Retraitements</vt:lpstr>
      <vt:lpstr>3. EBE retraité</vt:lpstr>
      <vt:lpstr>4. Valorisation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Cession-Affaire</dc:creator>
  <dc:title/>
  <dc:subject/>
  <dc:description/>
  <cp:keywords/>
  <cp:category/>
  <cp:lastModifiedBy>Unknown</cp:lastModifiedBy>
  <dcterms:created xsi:type="dcterms:W3CDTF">2026-07-16T07:21:51Z</dcterms:created>
  <dcterms:modified xsi:type="dcterms:W3CDTF">2026-07-16T07:21:51Z</dcterms:modified>
</cp:coreProperties>
</file>